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C:\Users\Kubiceva\Desktop\FINANČNÍ Odbor\Závěrečný účet a účetní závěrka\Závěrečný účet za rok 2020\"/>
    </mc:Choice>
  </mc:AlternateContent>
  <xr:revisionPtr revIDLastSave="0" documentId="8_{A6F4DCDB-6511-4C38-8408-7F0868779BBB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J9" i="1" l="1"/>
  <c r="J8" i="1"/>
  <c r="J7" i="1"/>
  <c r="J6" i="1"/>
  <c r="J5" i="1"/>
  <c r="J4" i="1"/>
  <c r="J3" i="1"/>
  <c r="J2" i="1"/>
  <c r="I8" i="1"/>
  <c r="I7" i="1"/>
  <c r="I6" i="1"/>
  <c r="I5" i="1"/>
  <c r="I4" i="1"/>
  <c r="I3" i="1"/>
  <c r="I2" i="1"/>
  <c r="C10" i="1" l="1"/>
  <c r="I10" i="1" l="1"/>
  <c r="G10" i="1"/>
  <c r="F10" i="1"/>
  <c r="B10" i="1"/>
  <c r="E10" i="1" s="1"/>
  <c r="J10" i="1" l="1"/>
  <c r="J11" i="1"/>
  <c r="G11" i="1" l="1"/>
  <c r="G12" i="1" s="1"/>
  <c r="H9" i="1"/>
  <c r="I9" i="1" s="1"/>
  <c r="I11" i="1" s="1"/>
  <c r="I12" i="1" s="1"/>
  <c r="D11" i="1"/>
  <c r="D12" i="1" s="1"/>
  <c r="C11" i="1"/>
  <c r="C12" i="1" s="1"/>
  <c r="B11" i="1"/>
  <c r="B12" i="1" s="1"/>
  <c r="J12" i="1"/>
  <c r="E12" i="1" l="1"/>
  <c r="F12" i="1"/>
  <c r="H12" i="1"/>
  <c r="F3" i="1"/>
  <c r="F4" i="1"/>
  <c r="F5" i="1"/>
  <c r="F6" i="1"/>
  <c r="F7" i="1"/>
  <c r="F8" i="1"/>
  <c r="F2" i="1"/>
  <c r="E3" i="1"/>
  <c r="E4" i="1"/>
  <c r="E5" i="1"/>
  <c r="E6" i="1"/>
  <c r="E7" i="1"/>
  <c r="E8" i="1"/>
  <c r="E2" i="1"/>
  <c r="H7" i="1" l="1"/>
  <c r="H6" i="1"/>
  <c r="H5" i="1"/>
  <c r="H4" i="1"/>
  <c r="H3" i="1"/>
  <c r="H2" i="1"/>
  <c r="H8" i="1"/>
  <c r="H10" i="1" l="1"/>
  <c r="F11" i="1"/>
  <c r="E11" i="1"/>
  <c r="H11" i="1"/>
  <c r="K8" i="1"/>
  <c r="K7" i="1"/>
  <c r="K6" i="1"/>
  <c r="K5" i="1"/>
  <c r="K4" i="1"/>
  <c r="K3" i="1"/>
  <c r="K2" i="1"/>
  <c r="K11" i="1" l="1"/>
  <c r="K10" i="1"/>
  <c r="K12" i="1" l="1"/>
</calcChain>
</file>

<file path=xl/sharedStrings.xml><?xml version="1.0" encoding="utf-8"?>
<sst xmlns="http://schemas.openxmlformats.org/spreadsheetml/2006/main" count="25" uniqueCount="24">
  <si>
    <t>Druh daně:</t>
  </si>
  <si>
    <t>Rozpočet 2020</t>
  </si>
  <si>
    <t>Daň z příjmů - závislá činnost -zaměstnanci</t>
  </si>
  <si>
    <t>Srážková daň z příjmů (úroky, dividendy…)</t>
  </si>
  <si>
    <t>DPH</t>
  </si>
  <si>
    <t>Příjmy z hazardních her</t>
  </si>
  <si>
    <t>Upravený rozpočet 2020</t>
  </si>
  <si>
    <t>Daň z příjmů - OSVČ</t>
  </si>
  <si>
    <t>Daň z příjmů - právnické osoby</t>
  </si>
  <si>
    <t xml:space="preserve">Daň z nemovitostí </t>
  </si>
  <si>
    <t>% schváleného rozpočtu</t>
  </si>
  <si>
    <t>% upraveného rozpočtu</t>
  </si>
  <si>
    <t>Rozdíl oproti předpokladu 2020 před úpravou rozpočtu</t>
  </si>
  <si>
    <t>Rozdíl oproti předpokladu 2020 po úpravě rozpočtu</t>
  </si>
  <si>
    <t>x</t>
  </si>
  <si>
    <r>
      <t xml:space="preserve">CELKEM </t>
    </r>
    <r>
      <rPr>
        <b/>
        <i/>
        <sz val="12"/>
        <color rgb="FF00B0F0"/>
        <rFont val="Calibri"/>
        <family val="2"/>
        <charset val="238"/>
        <scheme val="minor"/>
      </rPr>
      <t>včetně</t>
    </r>
    <r>
      <rPr>
        <b/>
        <i/>
        <sz val="12"/>
        <color rgb="FFFF0000"/>
        <rFont val="Calibri"/>
        <family val="2"/>
        <charset val="238"/>
        <scheme val="minor"/>
      </rPr>
      <t xml:space="preserve"> kompenzačního bonusu:</t>
    </r>
  </si>
  <si>
    <r>
      <t xml:space="preserve">CELKEM </t>
    </r>
    <r>
      <rPr>
        <b/>
        <i/>
        <sz val="12"/>
        <color rgb="FF00B0F0"/>
        <rFont val="Calibri"/>
        <family val="2"/>
        <charset val="238"/>
        <scheme val="minor"/>
      </rPr>
      <t>bez</t>
    </r>
    <r>
      <rPr>
        <b/>
        <i/>
        <sz val="12"/>
        <color rgb="FFFF0000"/>
        <rFont val="Calibri"/>
        <family val="2"/>
        <charset val="238"/>
        <scheme val="minor"/>
      </rPr>
      <t xml:space="preserve"> kompenzačního bonusu:</t>
    </r>
  </si>
  <si>
    <t>Jednorázový kompenzační bonus</t>
  </si>
  <si>
    <r>
      <t xml:space="preserve">Z toho výnosy obcí z RUD </t>
    </r>
    <r>
      <rPr>
        <b/>
        <i/>
        <sz val="8"/>
        <color rgb="FF000000"/>
        <rFont val="Calibri"/>
        <family val="2"/>
        <charset val="238"/>
        <scheme val="minor"/>
      </rPr>
      <t>(bez hazar.her a daně z nemov.)</t>
    </r>
  </si>
  <si>
    <t>Skutečnost        PROSINEC 2020</t>
  </si>
  <si>
    <t>Rozdíl PROSINEC 2020/2019</t>
  </si>
  <si>
    <t>Skutečnost    PROSINEC 2019</t>
  </si>
  <si>
    <t>Předpokládané plnění za PROSINEC po úpravě rozpočtu</t>
  </si>
  <si>
    <t>20.01.2021             Kubíčková 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</si>
</sst>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2"/>
      <color rgb="FF00B0F0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9" tint="-0.249977111117893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i/>
      <sz val="12"/>
      <color theme="9" tint="-0.249977111117893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3" xfId="0" applyFont="1" applyBorder="1" applyAlignment="1">
      <alignment vertical="center"/>
    </xf>
    <xf numFmtId="3" fontId="2" fillId="0" borderId="4" xfId="0" applyNumberFormat="1" applyFont="1" applyBorder="1" applyAlignment="1">
      <alignment horizontal="right" vertical="center"/>
    </xf>
    <xf numFmtId="3" fontId="3" fillId="0" borderId="4" xfId="0" applyNumberFormat="1" applyFont="1" applyBorder="1" applyAlignment="1">
      <alignment horizontal="right" vertical="center"/>
    </xf>
    <xf numFmtId="3" fontId="4" fillId="0" borderId="1" xfId="0" applyNumberFormat="1" applyFont="1" applyBorder="1"/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4" borderId="1" xfId="0" applyNumberFormat="1" applyFont="1" applyFill="1" applyBorder="1"/>
    <xf numFmtId="0" fontId="1" fillId="3" borderId="1" xfId="0" applyFont="1" applyFill="1" applyBorder="1" applyAlignment="1">
      <alignment vertical="center"/>
    </xf>
    <xf numFmtId="3" fontId="8" fillId="0" borderId="6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wrapText="1"/>
    </xf>
    <xf numFmtId="0" fontId="11" fillId="4" borderId="2" xfId="0" applyFont="1" applyFill="1" applyBorder="1" applyAlignment="1">
      <alignment horizontal="center" wrapText="1"/>
    </xf>
    <xf numFmtId="0" fontId="3" fillId="9" borderId="3" xfId="0" applyFont="1" applyFill="1" applyBorder="1" applyAlignment="1">
      <alignment vertical="center"/>
    </xf>
    <xf numFmtId="3" fontId="2" fillId="9" borderId="4" xfId="0" applyNumberFormat="1" applyFont="1" applyFill="1" applyBorder="1" applyAlignment="1">
      <alignment horizontal="right" vertical="center"/>
    </xf>
    <xf numFmtId="3" fontId="3" fillId="9" borderId="4" xfId="0" applyNumberFormat="1" applyFont="1" applyFill="1" applyBorder="1" applyAlignment="1">
      <alignment horizontal="right" vertical="center"/>
    </xf>
    <xf numFmtId="3" fontId="3" fillId="9" borderId="6" xfId="0" applyNumberFormat="1" applyFont="1" applyFill="1" applyBorder="1" applyAlignment="1">
      <alignment horizontal="center" vertical="center"/>
    </xf>
    <xf numFmtId="3" fontId="3" fillId="9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right" vertical="center"/>
    </xf>
    <xf numFmtId="3" fontId="4" fillId="9" borderId="1" xfId="0" applyNumberFormat="1" applyFont="1" applyFill="1" applyBorder="1"/>
    <xf numFmtId="3" fontId="6" fillId="9" borderId="1" xfId="0" applyNumberFormat="1" applyFont="1" applyFill="1" applyBorder="1"/>
    <xf numFmtId="3" fontId="3" fillId="7" borderId="0" xfId="0" applyNumberFormat="1" applyFont="1" applyFill="1" applyBorder="1" applyAlignment="1">
      <alignment horizontal="center" vertical="center"/>
    </xf>
    <xf numFmtId="0" fontId="3" fillId="10" borderId="8" xfId="0" applyFont="1" applyFill="1" applyBorder="1" applyAlignment="1">
      <alignment vertical="center"/>
    </xf>
    <xf numFmtId="3" fontId="3" fillId="10" borderId="0" xfId="0" applyNumberFormat="1" applyFont="1" applyFill="1" applyBorder="1" applyAlignment="1">
      <alignment horizontal="right" vertical="center"/>
    </xf>
    <xf numFmtId="3" fontId="3" fillId="10" borderId="0" xfId="0" applyNumberFormat="1" applyFont="1" applyFill="1" applyBorder="1" applyAlignment="1">
      <alignment horizontal="center" vertical="center"/>
    </xf>
    <xf numFmtId="3" fontId="9" fillId="10" borderId="0" xfId="0" applyNumberFormat="1" applyFont="1" applyFill="1" applyBorder="1" applyAlignment="1">
      <alignment horizontal="right" vertical="center"/>
    </xf>
    <xf numFmtId="3" fontId="12" fillId="10" borderId="0" xfId="0" applyNumberFormat="1" applyFont="1" applyFill="1" applyBorder="1" applyAlignment="1">
      <alignment horizontal="right" vertical="center"/>
    </xf>
    <xf numFmtId="3" fontId="7" fillId="10" borderId="0" xfId="0" applyNumberFormat="1" applyFont="1" applyFill="1" applyBorder="1"/>
    <xf numFmtId="3" fontId="14" fillId="10" borderId="0" xfId="0" applyNumberFormat="1" applyFont="1" applyFill="1" applyBorder="1"/>
    <xf numFmtId="3" fontId="10" fillId="10" borderId="0" xfId="0" applyNumberFormat="1" applyFont="1" applyFill="1" applyBorder="1"/>
    <xf numFmtId="3" fontId="3" fillId="2" borderId="9" xfId="0" applyNumberFormat="1" applyFont="1" applyFill="1" applyBorder="1" applyAlignment="1">
      <alignment horizontal="right" vertical="center"/>
    </xf>
    <xf numFmtId="3" fontId="3" fillId="4" borderId="9" xfId="0" applyNumberFormat="1" applyFont="1" applyFill="1" applyBorder="1" applyAlignment="1">
      <alignment horizontal="right" vertical="center"/>
    </xf>
    <xf numFmtId="3" fontId="3" fillId="7" borderId="8" xfId="0" applyNumberFormat="1" applyFont="1" applyFill="1" applyBorder="1" applyAlignment="1">
      <alignment horizontal="center" vertical="center"/>
    </xf>
    <xf numFmtId="3" fontId="9" fillId="6" borderId="8" xfId="0" applyNumberFormat="1" applyFont="1" applyFill="1" applyBorder="1" applyAlignment="1">
      <alignment horizontal="right" vertical="center"/>
    </xf>
    <xf numFmtId="3" fontId="12" fillId="6" borderId="8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 applyAlignment="1">
      <alignment horizontal="right" vertical="center"/>
    </xf>
    <xf numFmtId="3" fontId="3" fillId="7" borderId="1" xfId="0" applyNumberFormat="1" applyFont="1" applyFill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right" vertical="center"/>
    </xf>
    <xf numFmtId="3" fontId="12" fillId="6" borderId="1" xfId="0" applyNumberFormat="1" applyFont="1" applyFill="1" applyBorder="1" applyAlignment="1">
      <alignment horizontal="right" vertical="center"/>
    </xf>
    <xf numFmtId="0" fontId="14" fillId="3" borderId="8" xfId="0" applyFont="1" applyFill="1" applyBorder="1" applyAlignment="1">
      <alignment vertical="center"/>
    </xf>
    <xf numFmtId="0" fontId="14" fillId="3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10" fillId="8" borderId="1" xfId="0" applyNumberFormat="1" applyFont="1" applyFill="1" applyBorder="1"/>
    <xf numFmtId="3" fontId="14" fillId="11" borderId="1" xfId="0" applyNumberFormat="1" applyFont="1" applyFill="1" applyBorder="1"/>
    <xf numFmtId="3" fontId="3" fillId="7" borderId="2" xfId="0" applyNumberFormat="1" applyFont="1" applyFill="1" applyBorder="1" applyAlignment="1">
      <alignment horizontal="center" vertical="center"/>
    </xf>
    <xf numFmtId="3" fontId="7" fillId="4" borderId="8" xfId="0" applyNumberFormat="1" applyFont="1" applyFill="1" applyBorder="1"/>
    <xf numFmtId="3" fontId="14" fillId="11" borderId="8" xfId="0" applyNumberFormat="1" applyFont="1" applyFill="1" applyBorder="1"/>
    <xf numFmtId="3" fontId="10" fillId="8" borderId="8" xfId="0" applyNumberFormat="1" applyFont="1" applyFill="1" applyBorder="1"/>
    <xf numFmtId="0" fontId="16" fillId="12" borderId="1" xfId="0" applyFont="1" applyFill="1" applyBorder="1" applyAlignment="1">
      <alignment vertical="center"/>
    </xf>
    <xf numFmtId="3" fontId="2" fillId="12" borderId="2" xfId="0" applyNumberFormat="1" applyFont="1" applyFill="1" applyBorder="1" applyAlignment="1">
      <alignment horizontal="right" vertical="center"/>
    </xf>
    <xf numFmtId="3" fontId="3" fillId="12" borderId="2" xfId="0" applyNumberFormat="1" applyFont="1" applyFill="1" applyBorder="1" applyAlignment="1">
      <alignment horizontal="right" vertical="center"/>
    </xf>
    <xf numFmtId="3" fontId="3" fillId="12" borderId="5" xfId="0" applyNumberFormat="1" applyFont="1" applyFill="1" applyBorder="1" applyAlignment="1">
      <alignment horizontal="center" vertical="center"/>
    </xf>
    <xf numFmtId="3" fontId="3" fillId="12" borderId="1" xfId="0" applyNumberFormat="1" applyFont="1" applyFill="1" applyBorder="1" applyAlignment="1">
      <alignment horizontal="center" vertical="center"/>
    </xf>
    <xf numFmtId="3" fontId="9" fillId="12" borderId="1" xfId="0" applyNumberFormat="1" applyFont="1" applyFill="1" applyBorder="1" applyAlignment="1">
      <alignment horizontal="right" vertical="center"/>
    </xf>
    <xf numFmtId="3" fontId="4" fillId="12" borderId="1" xfId="0" applyNumberFormat="1" applyFont="1" applyFill="1" applyBorder="1"/>
    <xf numFmtId="3" fontId="6" fillId="12" borderId="1" xfId="0" applyNumberFormat="1" applyFont="1" applyFill="1" applyBorder="1"/>
    <xf numFmtId="3" fontId="18" fillId="0" borderId="1" xfId="0" applyNumberFormat="1" applyFont="1" applyBorder="1"/>
    <xf numFmtId="3" fontId="19" fillId="0" borderId="1" xfId="0" applyNumberFormat="1" applyFont="1" applyBorder="1"/>
    <xf numFmtId="3" fontId="20" fillId="0" borderId="1" xfId="0" applyNumberFormat="1" applyFont="1" applyBorder="1"/>
    <xf numFmtId="3" fontId="2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"/>
  <sheetViews>
    <sheetView tabSelected="1" workbookViewId="0">
      <selection activeCell="A16" sqref="A16"/>
    </sheetView>
  </sheetViews>
  <sheetFormatPr defaultRowHeight="15" x14ac:dyDescent="0.25"/>
  <cols>
    <col min="1" max="1" width="45" customWidth="1"/>
    <col min="2" max="2" width="15.28515625" customWidth="1"/>
    <col min="3" max="3" width="15.140625" customWidth="1"/>
    <col min="4" max="4" width="15" customWidth="1"/>
    <col min="5" max="5" width="11.42578125" customWidth="1"/>
    <col min="6" max="6" width="10.85546875" customWidth="1"/>
    <col min="7" max="7" width="15.5703125" customWidth="1"/>
    <col min="8" max="8" width="15.140625" customWidth="1"/>
    <col min="9" max="10" width="15.42578125" customWidth="1"/>
    <col min="11" max="11" width="16.5703125" customWidth="1"/>
  </cols>
  <sheetData>
    <row r="1" spans="1:11" ht="56.25" customHeight="1" thickBot="1" x14ac:dyDescent="0.3">
      <c r="A1" s="8" t="s">
        <v>0</v>
      </c>
      <c r="B1" s="13" t="s">
        <v>1</v>
      </c>
      <c r="C1" s="13" t="s">
        <v>6</v>
      </c>
      <c r="D1" s="14" t="s">
        <v>19</v>
      </c>
      <c r="E1" s="15" t="s">
        <v>10</v>
      </c>
      <c r="F1" s="16" t="s">
        <v>11</v>
      </c>
      <c r="G1" s="17" t="s">
        <v>21</v>
      </c>
      <c r="H1" s="18" t="s">
        <v>20</v>
      </c>
      <c r="I1" s="20" t="s">
        <v>22</v>
      </c>
      <c r="J1" s="21" t="s">
        <v>12</v>
      </c>
      <c r="K1" s="19" t="s">
        <v>13</v>
      </c>
    </row>
    <row r="2" spans="1:11" ht="30.75" customHeight="1" thickBot="1" x14ac:dyDescent="0.3">
      <c r="A2" s="1" t="s">
        <v>2</v>
      </c>
      <c r="B2" s="2">
        <v>21000000</v>
      </c>
      <c r="C2" s="2">
        <v>18900000</v>
      </c>
      <c r="D2" s="3">
        <v>18656387</v>
      </c>
      <c r="E2" s="11">
        <f t="shared" ref="E2:E8" si="0">D2/B2*100</f>
        <v>88.839938095238097</v>
      </c>
      <c r="F2" s="12">
        <f t="shared" ref="F2:F8" si="1">D2/C2*100</f>
        <v>98.711042328042325</v>
      </c>
      <c r="G2" s="10">
        <v>19581682</v>
      </c>
      <c r="H2" s="10">
        <f t="shared" ref="H2:H9" si="2">D2-G2</f>
        <v>-925295</v>
      </c>
      <c r="I2" s="4">
        <f t="shared" ref="I2:I8" si="3">C2/12*12</f>
        <v>18900000</v>
      </c>
      <c r="J2" s="4">
        <f t="shared" ref="J2:J9" si="4">D2-(B2/12*12)</f>
        <v>-2343613</v>
      </c>
      <c r="K2" s="5">
        <f t="shared" ref="K2:K8" si="5">D2-I2</f>
        <v>-243613</v>
      </c>
    </row>
    <row r="3" spans="1:11" ht="27.75" customHeight="1" thickBot="1" x14ac:dyDescent="0.3">
      <c r="A3" s="1" t="s">
        <v>7</v>
      </c>
      <c r="B3" s="2">
        <v>550000</v>
      </c>
      <c r="C3" s="2">
        <v>495000</v>
      </c>
      <c r="D3" s="3">
        <v>281268</v>
      </c>
      <c r="E3" s="11">
        <f t="shared" si="0"/>
        <v>51.139636363636363</v>
      </c>
      <c r="F3" s="12">
        <f t="shared" si="1"/>
        <v>56.821818181818188</v>
      </c>
      <c r="G3" s="9">
        <v>500198</v>
      </c>
      <c r="H3" s="10">
        <f t="shared" si="2"/>
        <v>-218930</v>
      </c>
      <c r="I3" s="4">
        <f t="shared" si="3"/>
        <v>495000</v>
      </c>
      <c r="J3" s="4">
        <f t="shared" si="4"/>
        <v>-268732</v>
      </c>
      <c r="K3" s="6">
        <f t="shared" si="5"/>
        <v>-213732</v>
      </c>
    </row>
    <row r="4" spans="1:11" ht="29.25" customHeight="1" thickBot="1" x14ac:dyDescent="0.3">
      <c r="A4" s="1" t="s">
        <v>3</v>
      </c>
      <c r="B4" s="2">
        <v>1750000</v>
      </c>
      <c r="C4" s="2">
        <v>1700000</v>
      </c>
      <c r="D4" s="3">
        <v>1716812</v>
      </c>
      <c r="E4" s="11">
        <f t="shared" si="0"/>
        <v>98.103542857142855</v>
      </c>
      <c r="F4" s="12">
        <f t="shared" si="1"/>
        <v>100.98894117647059</v>
      </c>
      <c r="G4" s="9">
        <v>1687120</v>
      </c>
      <c r="H4" s="10">
        <f t="shared" si="2"/>
        <v>29692</v>
      </c>
      <c r="I4" s="4">
        <f t="shared" si="3"/>
        <v>1700000</v>
      </c>
      <c r="J4" s="4">
        <f t="shared" si="4"/>
        <v>-33188</v>
      </c>
      <c r="K4" s="6">
        <f t="shared" si="5"/>
        <v>16812</v>
      </c>
    </row>
    <row r="5" spans="1:11" ht="30.75" customHeight="1" thickBot="1" x14ac:dyDescent="0.3">
      <c r="A5" s="1" t="s">
        <v>8</v>
      </c>
      <c r="B5" s="2">
        <v>16000000</v>
      </c>
      <c r="C5" s="2">
        <v>14400000</v>
      </c>
      <c r="D5" s="3">
        <v>12852781</v>
      </c>
      <c r="E5" s="11">
        <f t="shared" si="0"/>
        <v>80.32988125</v>
      </c>
      <c r="F5" s="12">
        <f t="shared" si="1"/>
        <v>89.255423611111112</v>
      </c>
      <c r="G5" s="9">
        <v>15714031</v>
      </c>
      <c r="H5" s="10">
        <f t="shared" si="2"/>
        <v>-2861250</v>
      </c>
      <c r="I5" s="4">
        <f t="shared" si="3"/>
        <v>14400000</v>
      </c>
      <c r="J5" s="68">
        <f t="shared" si="4"/>
        <v>-3147219</v>
      </c>
      <c r="K5" s="66">
        <f t="shared" si="5"/>
        <v>-1547219</v>
      </c>
    </row>
    <row r="6" spans="1:11" ht="30.75" customHeight="1" thickBot="1" x14ac:dyDescent="0.3">
      <c r="A6" s="1" t="s">
        <v>4</v>
      </c>
      <c r="B6" s="2">
        <v>37500000</v>
      </c>
      <c r="C6" s="2">
        <v>33750000</v>
      </c>
      <c r="D6" s="3">
        <v>35231172</v>
      </c>
      <c r="E6" s="11">
        <f t="shared" si="0"/>
        <v>93.949792000000002</v>
      </c>
      <c r="F6" s="12">
        <f t="shared" si="1"/>
        <v>104.38865777777777</v>
      </c>
      <c r="G6" s="9">
        <v>35374181</v>
      </c>
      <c r="H6" s="10">
        <f t="shared" si="2"/>
        <v>-143009</v>
      </c>
      <c r="I6" s="4">
        <f t="shared" si="3"/>
        <v>33750000</v>
      </c>
      <c r="J6" s="4">
        <f t="shared" si="4"/>
        <v>-2268828</v>
      </c>
      <c r="K6" s="6">
        <f t="shared" si="5"/>
        <v>1481172</v>
      </c>
    </row>
    <row r="7" spans="1:11" ht="29.25" customHeight="1" thickBot="1" x14ac:dyDescent="0.3">
      <c r="A7" s="1" t="s">
        <v>5</v>
      </c>
      <c r="B7" s="2">
        <v>2200000</v>
      </c>
      <c r="C7" s="2">
        <v>1900000</v>
      </c>
      <c r="D7" s="3">
        <v>3724396</v>
      </c>
      <c r="E7" s="11">
        <f t="shared" si="0"/>
        <v>169.29072727272728</v>
      </c>
      <c r="F7" s="12">
        <f t="shared" si="1"/>
        <v>196.02084210526317</v>
      </c>
      <c r="G7" s="9">
        <v>2591761</v>
      </c>
      <c r="H7" s="10">
        <f t="shared" si="2"/>
        <v>1132635</v>
      </c>
      <c r="I7" s="4">
        <f t="shared" si="3"/>
        <v>1900000</v>
      </c>
      <c r="J7" s="69">
        <f t="shared" si="4"/>
        <v>1524396</v>
      </c>
      <c r="K7" s="67">
        <f t="shared" si="5"/>
        <v>1824396</v>
      </c>
    </row>
    <row r="8" spans="1:11" ht="31.5" customHeight="1" thickBot="1" x14ac:dyDescent="0.3">
      <c r="A8" s="1" t="s">
        <v>9</v>
      </c>
      <c r="B8" s="2">
        <v>3250000</v>
      </c>
      <c r="C8" s="2">
        <v>3250000</v>
      </c>
      <c r="D8" s="3">
        <v>3322885</v>
      </c>
      <c r="E8" s="11">
        <f t="shared" si="0"/>
        <v>102.24261538461539</v>
      </c>
      <c r="F8" s="12">
        <f t="shared" si="1"/>
        <v>102.24261538461539</v>
      </c>
      <c r="G8" s="9">
        <v>3257178</v>
      </c>
      <c r="H8" s="10">
        <f t="shared" si="2"/>
        <v>65707</v>
      </c>
      <c r="I8" s="4">
        <f t="shared" si="3"/>
        <v>3250000</v>
      </c>
      <c r="J8" s="4">
        <f t="shared" si="4"/>
        <v>72885</v>
      </c>
      <c r="K8" s="6">
        <f t="shared" si="5"/>
        <v>72885</v>
      </c>
    </row>
    <row r="9" spans="1:11" ht="30" customHeight="1" thickBot="1" x14ac:dyDescent="0.3">
      <c r="A9" s="22" t="s">
        <v>17</v>
      </c>
      <c r="B9" s="23">
        <v>0</v>
      </c>
      <c r="C9" s="23">
        <v>0</v>
      </c>
      <c r="D9" s="24">
        <v>6071250</v>
      </c>
      <c r="E9" s="25" t="s">
        <v>14</v>
      </c>
      <c r="F9" s="26" t="s">
        <v>14</v>
      </c>
      <c r="G9" s="27">
        <v>0</v>
      </c>
      <c r="H9" s="27">
        <f t="shared" si="2"/>
        <v>6071250</v>
      </c>
      <c r="I9" s="28">
        <f>C9/12*9+H9</f>
        <v>6071250</v>
      </c>
      <c r="J9" s="28">
        <f t="shared" si="4"/>
        <v>6071250</v>
      </c>
      <c r="K9" s="29">
        <v>6071250</v>
      </c>
    </row>
    <row r="10" spans="1:11" ht="28.5" customHeight="1" thickBot="1" x14ac:dyDescent="0.3">
      <c r="A10" s="58" t="s">
        <v>18</v>
      </c>
      <c r="B10" s="59">
        <f>B2+B3+B4+B5+B6</f>
        <v>76800000</v>
      </c>
      <c r="C10" s="59">
        <f>C2+C3+C4+C5+C6</f>
        <v>69245000</v>
      </c>
      <c r="D10" s="60">
        <f>D2+D3+D4+D5+D6</f>
        <v>68738420</v>
      </c>
      <c r="E10" s="61">
        <f>C10/B10*100</f>
        <v>90.162760416666671</v>
      </c>
      <c r="F10" s="62">
        <f>D10/C10*100</f>
        <v>99.26842371290347</v>
      </c>
      <c r="G10" s="63">
        <f t="shared" ref="G10:K10" si="6">G2+G3+G4+G5+G6</f>
        <v>72857212</v>
      </c>
      <c r="H10" s="63">
        <f t="shared" si="6"/>
        <v>-4118792</v>
      </c>
      <c r="I10" s="64">
        <f t="shared" si="6"/>
        <v>69245000</v>
      </c>
      <c r="J10" s="64">
        <f t="shared" si="6"/>
        <v>-8061580</v>
      </c>
      <c r="K10" s="65">
        <f t="shared" si="6"/>
        <v>-506580</v>
      </c>
    </row>
    <row r="11" spans="1:11" ht="30.75" customHeight="1" thickBot="1" x14ac:dyDescent="0.3">
      <c r="A11" s="49" t="s">
        <v>15</v>
      </c>
      <c r="B11" s="39">
        <f>SUM(B2:B9)</f>
        <v>82250000</v>
      </c>
      <c r="C11" s="39">
        <f>SUM(C2:C9)</f>
        <v>74395000</v>
      </c>
      <c r="D11" s="40">
        <f>SUM(D2:D9)</f>
        <v>81856951</v>
      </c>
      <c r="E11" s="30">
        <f>D11/B11*100</f>
        <v>99.522128875379934</v>
      </c>
      <c r="F11" s="41">
        <f>D11/C11*100</f>
        <v>110.03017810336718</v>
      </c>
      <c r="G11" s="42">
        <f>SUM(G2:G9)</f>
        <v>78706151</v>
      </c>
      <c r="H11" s="43">
        <f>D11-G11</f>
        <v>3150800</v>
      </c>
      <c r="I11" s="55">
        <f>I2+I3+I4+I5+I6+I7+I8+I9</f>
        <v>80466250</v>
      </c>
      <c r="J11" s="56">
        <f>J9+J8+J7+J6+J5+J4+J3+J2</f>
        <v>-393049</v>
      </c>
      <c r="K11" s="57">
        <f>K9+K8+K7+K6+K5+K4+K3+K2</f>
        <v>7461951</v>
      </c>
    </row>
    <row r="12" spans="1:11" ht="30" customHeight="1" thickBot="1" x14ac:dyDescent="0.3">
      <c r="A12" s="50" t="s">
        <v>16</v>
      </c>
      <c r="B12" s="44">
        <f>B11-B9</f>
        <v>82250000</v>
      </c>
      <c r="C12" s="44">
        <f>C11-C9</f>
        <v>74395000</v>
      </c>
      <c r="D12" s="45">
        <f>D11-D9</f>
        <v>75785701</v>
      </c>
      <c r="E12" s="54">
        <f>D12/B12*100</f>
        <v>92.140669908814587</v>
      </c>
      <c r="F12" s="46">
        <f>D12/C12*100</f>
        <v>101.86934740237919</v>
      </c>
      <c r="G12" s="47">
        <f>G11</f>
        <v>78706151</v>
      </c>
      <c r="H12" s="48">
        <f>D12-G12</f>
        <v>-2920450</v>
      </c>
      <c r="I12" s="7">
        <f>I11-I9</f>
        <v>74395000</v>
      </c>
      <c r="J12" s="53">
        <f>J11-J9</f>
        <v>-6464299</v>
      </c>
      <c r="K12" s="52">
        <f>K11-K9</f>
        <v>1390701</v>
      </c>
    </row>
    <row r="13" spans="1:11" ht="15.75" x14ac:dyDescent="0.25">
      <c r="A13" s="31"/>
      <c r="B13" s="32"/>
      <c r="C13" s="32"/>
      <c r="D13" s="32"/>
      <c r="E13" s="33"/>
      <c r="F13" s="33"/>
      <c r="G13" s="34"/>
      <c r="H13" s="35"/>
      <c r="I13" s="36"/>
      <c r="J13" s="37"/>
      <c r="K13" s="38"/>
    </row>
    <row r="14" spans="1:11" ht="15.75" x14ac:dyDescent="0.25">
      <c r="A14" s="51"/>
    </row>
    <row r="15" spans="1:11" x14ac:dyDescent="0.25">
      <c r="A15" t="s">
        <v>23</v>
      </c>
    </row>
  </sheetData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Eva</dc:creator>
  <cp:lastModifiedBy>Kubíčková Eva</cp:lastModifiedBy>
  <cp:lastPrinted>2021-01-20T09:06:23Z</cp:lastPrinted>
  <dcterms:created xsi:type="dcterms:W3CDTF">2020-05-05T08:46:08Z</dcterms:created>
  <dcterms:modified xsi:type="dcterms:W3CDTF">2021-04-16T07:18:58Z</dcterms:modified>
</cp:coreProperties>
</file>